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greteria\AMMINISTRAZIONE TRASPARENTE\AMMINISTRAZIONE TRASPARENTE_da 2022\03 CONSULENTI E COLLABORATORI\"/>
    </mc:Choice>
  </mc:AlternateContent>
  <xr:revisionPtr revIDLastSave="0" documentId="13_ncr:1_{DE8B309E-2C3E-464C-A739-5241A0EE1A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6" i="1"/>
  <c r="E6" i="1" s="1"/>
  <c r="E7" i="1"/>
  <c r="D5" i="1"/>
  <c r="D4" i="1"/>
  <c r="E9" i="1" l="1"/>
  <c r="E11" i="1" l="1"/>
  <c r="C6" i="2" l="1"/>
  <c r="C5" i="2"/>
  <c r="C4" i="2"/>
  <c r="D12" i="2"/>
  <c r="E11" i="2"/>
  <c r="D11" i="2"/>
  <c r="C11" i="2"/>
  <c r="E10" i="2"/>
  <c r="D10" i="2"/>
  <c r="E9" i="2"/>
  <c r="D9" i="2"/>
  <c r="E8" i="2"/>
  <c r="D8" i="2"/>
  <c r="D7" i="2"/>
  <c r="E13" i="2" l="1"/>
  <c r="D13" i="2" l="1"/>
  <c r="E8" i="1" l="1"/>
  <c r="E5" i="1"/>
  <c r="E4" i="1"/>
</calcChain>
</file>

<file path=xl/sharedStrings.xml><?xml version="1.0" encoding="utf-8"?>
<sst xmlns="http://schemas.openxmlformats.org/spreadsheetml/2006/main" count="79" uniqueCount="69">
  <si>
    <t>DESCRIZIONE CONSULENZA</t>
  </si>
  <si>
    <t>CONSULENZA LEGALE DEONTOLOGIA</t>
  </si>
  <si>
    <t>********</t>
  </si>
  <si>
    <t>RESPONSABILE SICUREZZA</t>
  </si>
  <si>
    <t>TOTALE</t>
  </si>
  <si>
    <t>AGGIORNAMENTO SITO</t>
  </si>
  <si>
    <t>CAPITOLO</t>
  </si>
  <si>
    <t>Quattrolinee</t>
  </si>
  <si>
    <t>Paolo Delfino</t>
  </si>
  <si>
    <t>Quesite srl</t>
  </si>
  <si>
    <t>da definire con bando</t>
  </si>
  <si>
    <t>2017 - imponibile</t>
  </si>
  <si>
    <t>2017 + iva e cassa</t>
  </si>
  <si>
    <t>2016</t>
  </si>
  <si>
    <t>preventivo</t>
  </si>
  <si>
    <t>Dott. Barberis</t>
  </si>
  <si>
    <t>Faletti e Da Sanctis</t>
  </si>
  <si>
    <t>Catenacci e Edist srl</t>
  </si>
  <si>
    <t>Sai Global e da definire</t>
  </si>
  <si>
    <t>FISCALE E PER IL PERSONALE</t>
  </si>
  <si>
    <t>LEGALE</t>
  </si>
  <si>
    <t>QUALITA'</t>
  </si>
  <si>
    <t>INFORMATICA</t>
  </si>
  <si>
    <t>PROGETTI EUROPEI</t>
  </si>
  <si>
    <t>VARIE STRAORDINARIE</t>
  </si>
  <si>
    <t>REVISORE</t>
  </si>
  <si>
    <t xml:space="preserve">CONSULENTE </t>
  </si>
  <si>
    <t>REVISORE DEI CONTI</t>
  </si>
  <si>
    <t xml:space="preserve">Avv. Alberto De Sanctis </t>
  </si>
  <si>
    <t>Dott. Mario Montalcini</t>
  </si>
  <si>
    <t>CONSULENZA FISCALE</t>
  </si>
  <si>
    <t>CONSULENZA PAGHE E CONTRIBUTI</t>
  </si>
  <si>
    <t>PROGETTO NUOVA SEDE</t>
  </si>
  <si>
    <t>imponibile</t>
  </si>
  <si>
    <t>imponibile + iva e oneri</t>
  </si>
  <si>
    <t>Dott. Massimo Casapieri</t>
  </si>
  <si>
    <t>NOME CONSULENTE</t>
  </si>
  <si>
    <t>CONSULENZA LEGALE AL CONSIGLIO E CONSULENZA ON LINE ISCRITTI</t>
  </si>
  <si>
    <t>ATTO DI CONFERIMENTO</t>
  </si>
  <si>
    <t>MODALITA' ASSEGNAZIONE</t>
  </si>
  <si>
    <t>Affidamento diretto (art. 36 D. Lgs 50/2016 e smi)</t>
  </si>
  <si>
    <t>Delibera del Consiglio 18/3 del 17/02/2021</t>
  </si>
  <si>
    <t>arch. Roberto Prete</t>
  </si>
  <si>
    <t>procedura aperta con pubblicazione manifestazione di interesse ex art. 9 co 8 Regolamento Acquisti sotto soglia</t>
  </si>
  <si>
    <t>Delibera del Consiglio 75/12 del 19/05/2021</t>
  </si>
  <si>
    <t>svolgimento delle attività relative al servizio di prevenzione e protezione della sicurezza dell’Ordine  - biennio 2021-23</t>
  </si>
  <si>
    <t>Attività di componente monocratico dell'Organismo di revisione - triennio 2021-22-23</t>
  </si>
  <si>
    <t>AMMINISTRAZIONE TRASPARENTE - PROSPETTO CONSULENTI 2022</t>
  </si>
  <si>
    <t>2022</t>
  </si>
  <si>
    <t>Consulenza  legale al Consiglio  e ai suoi componenti per le problematiche istituzionali ad  esso conferenti  - Consulenza on line agli iscritti</t>
  </si>
  <si>
    <t>Studio Nizzola - Avv. Maurizio Goria</t>
  </si>
  <si>
    <t>Delibera del Consiglio 10/2 del 29/01/2021</t>
  </si>
  <si>
    <t>Consulenza  legale al Consiglio  di Disciplina e ai suoi componenti per le problematiche afferenti ai procedimenti disciplinari - Consulenza legale al Consiglio dell'Ordine in materia penale</t>
  </si>
  <si>
    <t>Consulenza  legale al Consiglio  di Disciplina e ai suoi componenti per attività di cancelleria e gestione organizzativa dei procedimenti disciplinari in materia di formazione continua</t>
  </si>
  <si>
    <t>Dott.ssa Ludovica Spataro</t>
  </si>
  <si>
    <t>CONSULENZA COMUNICAZIONE</t>
  </si>
  <si>
    <t>Consulenza ed assistenza su contabilità, adempimenti fiscali, consulenza agli iscritti</t>
  </si>
  <si>
    <t>Dott. Roberto Coda</t>
  </si>
  <si>
    <t>Delibera del Consiglio 186/31 del 07/12/2021</t>
  </si>
  <si>
    <t>Affidamento diretto (art. 36 D. Lgs 50/2016 e smi) con Accordo quadro triennale 2022-2023-2024</t>
  </si>
  <si>
    <t>Incarico professionale di supporto al RUP e referente tecnico per progetto nuova sede - anno 2022</t>
  </si>
  <si>
    <t>arch. Roberto Fraternali</t>
  </si>
  <si>
    <t>Delibere del Consiglio n. 17/3 del 26/01/2022 e n. 25/4 del 09/02/2022</t>
  </si>
  <si>
    <t>Affidamento non soggetto al Codice Appalti (art. 17 co. 1  lett. d) d n. 5  D. Lgs 50/2016 e smi) con Accordo quadro triennale 2022-2023-2024</t>
  </si>
  <si>
    <t>Delibera del Consiglio n. 18/03 del 26/01/2022</t>
  </si>
  <si>
    <t>Delibera del Consiglio 30/5 del 23/02/2022</t>
  </si>
  <si>
    <t>Gestione del servizio tenuta paghe e contributi - anno 2022</t>
  </si>
  <si>
    <t>Determina dirigenziale n. 10 del 08/03/2022</t>
  </si>
  <si>
    <t>Consulenza su comunicazione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</si>
</sst>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lan Offc Narrow Book"/>
      <family val="2"/>
    </font>
    <font>
      <sz val="11"/>
      <color theme="1"/>
      <name val="Clan Offc Narrow Book"/>
      <family val="2"/>
    </font>
    <font>
      <sz val="8"/>
      <name val="Clan Offc Narrow Book"/>
      <family val="2"/>
    </font>
    <font>
      <b/>
      <sz val="8"/>
      <name val="Clan Offc Narrow Book"/>
      <family val="2"/>
    </font>
    <font>
      <sz val="8"/>
      <color theme="1"/>
      <name val="Clan Offc Narrow Book"/>
      <family val="2"/>
    </font>
    <font>
      <b/>
      <sz val="8"/>
      <color theme="1"/>
      <name val="Clan Offc Narrow Book"/>
      <family val="2"/>
    </font>
    <font>
      <b/>
      <sz val="11"/>
      <color theme="1"/>
      <name val="Calibri"/>
      <family val="2"/>
      <scheme val="minor"/>
    </font>
    <font>
      <sz val="8"/>
      <name val="Clan Offc Narrow Book"/>
    </font>
    <font>
      <b/>
      <sz val="8"/>
      <name val="Clan Offc Narrow Book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41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0" xfId="0" applyNumberFormat="1" applyFont="1"/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4" fontId="5" fillId="0" borderId="0" xfId="1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0" fontId="4" fillId="3" borderId="3" xfId="0" applyFont="1" applyFill="1" applyBorder="1" applyAlignment="1">
      <alignment horizontal="left" vertical="top" wrapText="1"/>
    </xf>
    <xf numFmtId="41" fontId="4" fillId="3" borderId="3" xfId="1" applyFont="1" applyFill="1" applyBorder="1" applyAlignment="1">
      <alignment horizontal="center" vertical="center"/>
    </xf>
    <xf numFmtId="4" fontId="4" fillId="3" borderId="3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4" fontId="9" fillId="3" borderId="3" xfId="0" applyNumberFormat="1" applyFont="1" applyFill="1" applyBorder="1" applyAlignment="1">
      <alignment horizontal="right" vertical="center"/>
    </xf>
    <xf numFmtId="0" fontId="3" fillId="2" borderId="0" xfId="0" applyFont="1" applyFill="1"/>
    <xf numFmtId="0" fontId="3" fillId="3" borderId="0" xfId="0" applyFont="1" applyFill="1"/>
    <xf numFmtId="0" fontId="4" fillId="0" borderId="5" xfId="0" applyFont="1" applyBorder="1" applyAlignment="1">
      <alignment horizontal="left" vertical="top" wrapText="1"/>
    </xf>
    <xf numFmtId="4" fontId="4" fillId="0" borderId="5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top" wrapText="1"/>
    </xf>
    <xf numFmtId="4" fontId="4" fillId="3" borderId="5" xfId="1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top" wrapText="1"/>
    </xf>
    <xf numFmtId="41" fontId="4" fillId="0" borderId="3" xfId="1" applyFont="1" applyBorder="1" applyAlignment="1">
      <alignment horizontal="center" vertical="center" wrapText="1"/>
    </xf>
    <xf numFmtId="41" fontId="4" fillId="0" borderId="5" xfId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/>
    </xf>
    <xf numFmtId="4" fontId="5" fillId="0" borderId="6" xfId="1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1" fontId="4" fillId="0" borderId="8" xfId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 applyBorder="1"/>
    <xf numFmtId="41" fontId="4" fillId="3" borderId="5" xfId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center" vertical="center" wrapText="1"/>
    </xf>
    <xf numFmtId="41" fontId="4" fillId="3" borderId="3" xfId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right" vertical="center"/>
    </xf>
    <xf numFmtId="41" fontId="4" fillId="3" borderId="8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top" wrapText="1"/>
    </xf>
    <xf numFmtId="41" fontId="9" fillId="3" borderId="3" xfId="1" applyFont="1" applyFill="1" applyBorder="1" applyAlignment="1">
      <alignment horizontal="center" vertical="center"/>
    </xf>
    <xf numFmtId="4" fontId="9" fillId="3" borderId="3" xfId="1" applyNumberFormat="1" applyFont="1" applyFill="1" applyBorder="1" applyAlignment="1">
      <alignment horizontal="center" vertical="center"/>
    </xf>
    <xf numFmtId="41" fontId="5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1" fontId="5" fillId="0" borderId="1" xfId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4"/>
  <sheetViews>
    <sheetView tabSelected="1" zoomScale="115" zoomScaleNormal="115" workbookViewId="0">
      <selection activeCell="I5" sqref="I5"/>
    </sheetView>
  </sheetViews>
  <sheetFormatPr defaultColWidth="9.21875" defaultRowHeight="13.8"/>
  <cols>
    <col min="1" max="1" width="22.109375" style="1" customWidth="1"/>
    <col min="2" max="2" width="25.21875" style="1" customWidth="1"/>
    <col min="3" max="3" width="17" style="1" customWidth="1"/>
    <col min="4" max="4" width="8.6640625" style="4" customWidth="1"/>
    <col min="5" max="5" width="8.77734375" style="4" customWidth="1"/>
    <col min="6" max="6" width="12.33203125" style="1" customWidth="1"/>
    <col min="7" max="7" width="17.5546875" style="46" customWidth="1"/>
    <col min="8" max="16384" width="9.21875" style="1"/>
  </cols>
  <sheetData>
    <row r="1" spans="1:28" ht="13.95" customHeight="1">
      <c r="A1" s="59" t="s">
        <v>47</v>
      </c>
      <c r="B1" s="60"/>
      <c r="C1" s="60"/>
      <c r="D1" s="60"/>
      <c r="E1" s="60"/>
      <c r="F1" s="60"/>
      <c r="G1" s="45"/>
    </row>
    <row r="2" spans="1:28">
      <c r="A2" s="62" t="s">
        <v>6</v>
      </c>
      <c r="B2" s="62" t="s">
        <v>0</v>
      </c>
      <c r="C2" s="55" t="s">
        <v>36</v>
      </c>
      <c r="D2" s="61" t="s">
        <v>48</v>
      </c>
      <c r="E2" s="61"/>
      <c r="F2" s="57" t="s">
        <v>38</v>
      </c>
      <c r="G2" s="55" t="s">
        <v>39</v>
      </c>
    </row>
    <row r="3" spans="1:28" ht="31.2" thickBot="1">
      <c r="A3" s="63"/>
      <c r="B3" s="64"/>
      <c r="C3" s="65"/>
      <c r="D3" s="41" t="s">
        <v>33</v>
      </c>
      <c r="E3" s="42" t="s">
        <v>34</v>
      </c>
      <c r="F3" s="58"/>
      <c r="G3" s="56"/>
    </row>
    <row r="4" spans="1:28" ht="40.799999999999997">
      <c r="A4" s="32" t="s">
        <v>37</v>
      </c>
      <c r="B4" s="30" t="s">
        <v>49</v>
      </c>
      <c r="C4" s="39" t="s">
        <v>50</v>
      </c>
      <c r="D4" s="31">
        <f>14423.08</f>
        <v>14423.08</v>
      </c>
      <c r="E4" s="40">
        <f t="shared" ref="E4:E6" si="0">D4*1.04*1.22</f>
        <v>18300.003904000001</v>
      </c>
      <c r="F4" s="44" t="s">
        <v>51</v>
      </c>
      <c r="G4" s="38" t="s">
        <v>59</v>
      </c>
      <c r="I4" s="4"/>
    </row>
    <row r="5" spans="1:28" ht="71.400000000000006">
      <c r="A5" s="26" t="s">
        <v>1</v>
      </c>
      <c r="B5" s="23" t="s">
        <v>52</v>
      </c>
      <c r="C5" s="24" t="s">
        <v>28</v>
      </c>
      <c r="D5" s="25">
        <f>12873.49</f>
        <v>12873.49</v>
      </c>
      <c r="E5" s="50">
        <f t="shared" si="0"/>
        <v>16333.884112</v>
      </c>
      <c r="F5" s="51" t="s">
        <v>62</v>
      </c>
      <c r="G5" s="38" t="s">
        <v>63</v>
      </c>
    </row>
    <row r="6" spans="1:28" ht="71.400000000000006">
      <c r="A6" s="26" t="s">
        <v>1</v>
      </c>
      <c r="B6" s="23" t="s">
        <v>53</v>
      </c>
      <c r="C6" s="24" t="s">
        <v>28</v>
      </c>
      <c r="D6" s="25">
        <f>9000</f>
        <v>9000</v>
      </c>
      <c r="E6" s="50">
        <f t="shared" si="0"/>
        <v>11419.199999999999</v>
      </c>
      <c r="F6" s="51" t="s">
        <v>62</v>
      </c>
      <c r="G6" s="38" t="s">
        <v>63</v>
      </c>
    </row>
    <row r="7" spans="1:28" ht="40.799999999999997">
      <c r="A7" s="26" t="s">
        <v>55</v>
      </c>
      <c r="B7" s="23" t="s">
        <v>68</v>
      </c>
      <c r="C7" s="24" t="s">
        <v>54</v>
      </c>
      <c r="D7" s="25">
        <v>11000</v>
      </c>
      <c r="E7" s="50">
        <f>D7*1</f>
        <v>11000</v>
      </c>
      <c r="F7" s="51" t="s">
        <v>64</v>
      </c>
      <c r="G7" s="38" t="s">
        <v>59</v>
      </c>
    </row>
    <row r="8" spans="1:28" s="28" customFormat="1" ht="40.799999999999997">
      <c r="A8" s="26" t="s">
        <v>30</v>
      </c>
      <c r="B8" s="37" t="s">
        <v>56</v>
      </c>
      <c r="C8" s="24" t="s">
        <v>57</v>
      </c>
      <c r="D8" s="25">
        <v>2500</v>
      </c>
      <c r="E8" s="27">
        <f>D8*1.04*1.22</f>
        <v>3172</v>
      </c>
      <c r="F8" s="44" t="s">
        <v>58</v>
      </c>
      <c r="G8" s="38" t="s">
        <v>59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ht="30.6">
      <c r="A9" s="43" t="s">
        <v>27</v>
      </c>
      <c r="B9" s="23" t="s">
        <v>46</v>
      </c>
      <c r="C9" s="24" t="s">
        <v>29</v>
      </c>
      <c r="D9" s="25">
        <v>4500</v>
      </c>
      <c r="E9" s="27">
        <f>D9*1.04*1.22</f>
        <v>5709.5999999999995</v>
      </c>
      <c r="F9" s="48" t="s">
        <v>41</v>
      </c>
      <c r="G9" s="49" t="s">
        <v>40</v>
      </c>
      <c r="H9" s="4"/>
      <c r="J9" s="4"/>
    </row>
    <row r="10" spans="1:28" ht="61.2">
      <c r="A10" s="33" t="s">
        <v>3</v>
      </c>
      <c r="B10" s="34" t="s">
        <v>45</v>
      </c>
      <c r="C10" s="47" t="s">
        <v>42</v>
      </c>
      <c r="D10" s="35">
        <v>2550</v>
      </c>
      <c r="E10" s="36">
        <v>3235.44</v>
      </c>
      <c r="F10" s="48" t="s">
        <v>44</v>
      </c>
      <c r="G10" s="38" t="s">
        <v>43</v>
      </c>
    </row>
    <row r="11" spans="1:28" ht="30.6">
      <c r="A11" s="26" t="s">
        <v>32</v>
      </c>
      <c r="B11" s="23" t="s">
        <v>60</v>
      </c>
      <c r="C11" s="24" t="s">
        <v>61</v>
      </c>
      <c r="D11" s="25">
        <v>4000</v>
      </c>
      <c r="E11" s="27">
        <f>D11*1.04*1.22</f>
        <v>5075.2</v>
      </c>
      <c r="F11" s="48" t="s">
        <v>65</v>
      </c>
      <c r="G11" s="49" t="s">
        <v>40</v>
      </c>
    </row>
    <row r="12" spans="1:28" ht="40.799999999999997">
      <c r="A12" s="26" t="s">
        <v>31</v>
      </c>
      <c r="B12" s="52" t="s">
        <v>66</v>
      </c>
      <c r="C12" s="53" t="s">
        <v>35</v>
      </c>
      <c r="D12" s="54">
        <v>7500</v>
      </c>
      <c r="E12" s="27">
        <f>D12*1.22</f>
        <v>9150</v>
      </c>
      <c r="F12" s="48" t="s">
        <v>67</v>
      </c>
      <c r="G12" s="38" t="s">
        <v>59</v>
      </c>
    </row>
    <row r="14" spans="1:28">
      <c r="A14" s="19"/>
      <c r="B14" s="20"/>
      <c r="C14" s="12"/>
      <c r="D14" s="21"/>
      <c r="E14" s="22"/>
    </row>
  </sheetData>
  <mergeCells count="7">
    <mergeCell ref="G2:G3"/>
    <mergeCell ref="F2:F3"/>
    <mergeCell ref="A1:F1"/>
    <mergeCell ref="D2:E2"/>
    <mergeCell ref="A2:A3"/>
    <mergeCell ref="B2:B3"/>
    <mergeCell ref="C2:C3"/>
  </mergeCells>
  <printOptions horizontalCentered="1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C10" sqref="C10"/>
    </sheetView>
  </sheetViews>
  <sheetFormatPr defaultColWidth="9.21875" defaultRowHeight="13.8"/>
  <cols>
    <col min="1" max="1" width="29.21875" style="1" customWidth="1"/>
    <col min="2" max="2" width="21.5546875" style="1" customWidth="1"/>
    <col min="3" max="3" width="21.5546875" style="4" customWidth="1"/>
    <col min="4" max="4" width="17.77734375" style="4" bestFit="1" customWidth="1"/>
    <col min="5" max="5" width="14.21875" style="7" customWidth="1"/>
    <col min="6" max="6" width="9.77734375" style="1" customWidth="1"/>
    <col min="7" max="7" width="14.21875" style="1" customWidth="1"/>
    <col min="8" max="16384" width="9.21875" style="1"/>
  </cols>
  <sheetData>
    <row r="1" spans="1:10">
      <c r="A1" s="13"/>
      <c r="B1" s="14"/>
      <c r="C1" s="14"/>
      <c r="D1" s="14"/>
    </row>
    <row r="2" spans="1:10" ht="14.4">
      <c r="A2" s="62" t="s">
        <v>6</v>
      </c>
      <c r="B2" s="55" t="s">
        <v>26</v>
      </c>
      <c r="C2" s="61">
        <v>2017</v>
      </c>
      <c r="D2" s="61"/>
      <c r="E2" s="15" t="s">
        <v>13</v>
      </c>
    </row>
    <row r="3" spans="1:10">
      <c r="A3" s="66"/>
      <c r="B3" s="56"/>
      <c r="C3" s="8" t="s">
        <v>11</v>
      </c>
      <c r="D3" s="9" t="s">
        <v>12</v>
      </c>
      <c r="E3" s="11" t="s">
        <v>14</v>
      </c>
    </row>
    <row r="4" spans="1:10">
      <c r="A4" s="16" t="s">
        <v>20</v>
      </c>
      <c r="B4" s="2" t="s">
        <v>16</v>
      </c>
      <c r="C4" s="18">
        <f>16025.64+14303.88+2000</f>
        <v>32329.519999999997</v>
      </c>
      <c r="D4" s="3">
        <v>41019.69</v>
      </c>
      <c r="E4" s="5">
        <v>40982.089999999997</v>
      </c>
      <c r="I4" s="4"/>
    </row>
    <row r="5" spans="1:10">
      <c r="A5" s="17" t="s">
        <v>21</v>
      </c>
      <c r="B5" s="2" t="s">
        <v>18</v>
      </c>
      <c r="C5" s="18">
        <f>2250+1200</f>
        <v>3450</v>
      </c>
      <c r="D5" s="5">
        <v>4209</v>
      </c>
      <c r="E5" s="5">
        <v>4209</v>
      </c>
    </row>
    <row r="6" spans="1:10">
      <c r="A6" s="16" t="s">
        <v>22</v>
      </c>
      <c r="B6" s="2" t="s">
        <v>17</v>
      </c>
      <c r="C6" s="18">
        <f>8340+3840</f>
        <v>12180</v>
      </c>
      <c r="D6" s="5">
        <v>15266.59</v>
      </c>
      <c r="E6" s="5">
        <v>13566.4</v>
      </c>
      <c r="H6" s="4"/>
      <c r="J6" s="4"/>
    </row>
    <row r="7" spans="1:10">
      <c r="A7" s="16" t="s">
        <v>3</v>
      </c>
      <c r="B7" s="2" t="s">
        <v>10</v>
      </c>
      <c r="C7" s="18">
        <v>4000</v>
      </c>
      <c r="D7" s="3">
        <f>C7*1.04*1.22</f>
        <v>5075.2</v>
      </c>
      <c r="E7" s="5">
        <v>0</v>
      </c>
      <c r="J7" s="4"/>
    </row>
    <row r="8" spans="1:10">
      <c r="A8" s="16" t="s">
        <v>19</v>
      </c>
      <c r="B8" s="2" t="s">
        <v>15</v>
      </c>
      <c r="C8" s="18">
        <v>11760</v>
      </c>
      <c r="D8" s="3">
        <f>C8*1.04*1.22</f>
        <v>14921.088</v>
      </c>
      <c r="E8" s="3">
        <f>11760*1.04*1.22</f>
        <v>14921.088</v>
      </c>
    </row>
    <row r="9" spans="1:10">
      <c r="A9" s="16" t="s">
        <v>5</v>
      </c>
      <c r="B9" s="2" t="s">
        <v>7</v>
      </c>
      <c r="C9" s="18">
        <v>2500</v>
      </c>
      <c r="D9" s="5">
        <f>C9*1.22</f>
        <v>3050</v>
      </c>
      <c r="E9" s="5">
        <f>9535.92*1.04*1.22+5000*1.04*1.22</f>
        <v>18443.175296000001</v>
      </c>
    </row>
    <row r="10" spans="1:10">
      <c r="A10" s="16" t="s">
        <v>23</v>
      </c>
      <c r="B10" s="2" t="s">
        <v>9</v>
      </c>
      <c r="C10" s="18">
        <v>0</v>
      </c>
      <c r="D10" s="3">
        <f>C10*1.22</f>
        <v>0</v>
      </c>
      <c r="E10" s="5">
        <f>7000*1.22</f>
        <v>8540</v>
      </c>
      <c r="G10" s="4"/>
    </row>
    <row r="11" spans="1:10">
      <c r="A11" s="16" t="s">
        <v>25</v>
      </c>
      <c r="B11" s="2" t="s">
        <v>8</v>
      </c>
      <c r="C11" s="18">
        <f>4500*1.04*1.22</f>
        <v>5709.5999999999995</v>
      </c>
      <c r="D11" s="3">
        <f>4500*1.04*1.22</f>
        <v>5709.5999999999995</v>
      </c>
      <c r="E11" s="3">
        <f>4500*1.04*1.22</f>
        <v>5709.5999999999995</v>
      </c>
    </row>
    <row r="12" spans="1:10">
      <c r="A12" s="16" t="s">
        <v>24</v>
      </c>
      <c r="B12" s="2" t="s">
        <v>2</v>
      </c>
      <c r="C12" s="18">
        <v>0</v>
      </c>
      <c r="D12" s="3">
        <f>C12*1.04*1.22</f>
        <v>0</v>
      </c>
      <c r="E12" s="5">
        <v>0</v>
      </c>
    </row>
    <row r="13" spans="1:10">
      <c r="A13" s="16" t="s">
        <v>4</v>
      </c>
      <c r="B13" s="12"/>
      <c r="C13" s="10"/>
      <c r="D13" s="6">
        <f>D4+D5+D6+D7+D8+D9+D10+D11+D12</f>
        <v>89251.168000000005</v>
      </c>
      <c r="E13" s="6">
        <f>E4+E5+E6+E7+E8+E9+E10+E11+E12</f>
        <v>106371.353296</v>
      </c>
    </row>
  </sheetData>
  <mergeCells count="3">
    <mergeCell ref="A2:A3"/>
    <mergeCell ref="B2:B3"/>
    <mergeCell ref="C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Gerbotto</dc:creator>
  <cp:lastModifiedBy>Laura Rizzi</cp:lastModifiedBy>
  <cp:lastPrinted>2021-03-02T18:27:56Z</cp:lastPrinted>
  <dcterms:created xsi:type="dcterms:W3CDTF">2013-11-11T16:47:37Z</dcterms:created>
  <dcterms:modified xsi:type="dcterms:W3CDTF">2022-03-08T14:15:28Z</dcterms:modified>
</cp:coreProperties>
</file>